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960" windowHeight="12330" activeTab="1"/>
  </bookViews>
  <sheets>
    <sheet name="Объемы инвест. по ОЭЗ_Вариант_I" sheetId="1" r:id="rId1"/>
    <sheet name="Объемы инвест. по ОЭЗ_Вариан II" sheetId="2" r:id="rId2"/>
    <sheet name="База" sheetId="3" r:id="rId3"/>
  </sheets>
  <calcPr calcId="145621"/>
</workbook>
</file>

<file path=xl/calcChain.xml><?xml version="1.0" encoding="utf-8"?>
<calcChain xmlns="http://schemas.openxmlformats.org/spreadsheetml/2006/main">
  <c r="F15" i="2" l="1"/>
  <c r="E15" i="2"/>
  <c r="F14" i="2"/>
  <c r="F13" i="2"/>
  <c r="F12" i="2"/>
  <c r="F11" i="2"/>
  <c r="F10" i="2"/>
  <c r="F9" i="2"/>
  <c r="F8" i="2"/>
  <c r="F7" i="2"/>
  <c r="G43" i="1" l="1"/>
  <c r="G44" i="1" s="1"/>
  <c r="H43" i="1"/>
  <c r="H44" i="1" s="1"/>
  <c r="G46" i="1"/>
  <c r="G47" i="1" s="1"/>
  <c r="H46" i="1"/>
  <c r="H47" i="1"/>
  <c r="Q45" i="1"/>
  <c r="J6" i="1"/>
  <c r="L6" i="1"/>
  <c r="M6" i="1"/>
  <c r="N6" i="1"/>
  <c r="O6" i="1"/>
  <c r="P6" i="1"/>
  <c r="Q42" i="1"/>
  <c r="P43" i="1"/>
  <c r="P44" i="1" s="1"/>
  <c r="P8" i="1" s="1"/>
  <c r="O43" i="1"/>
  <c r="O44" i="1" s="1"/>
  <c r="O8" i="1" s="1"/>
  <c r="N43" i="1"/>
  <c r="N44" i="1" s="1"/>
  <c r="N8" i="1" s="1"/>
  <c r="M43" i="1"/>
  <c r="M44" i="1" s="1"/>
  <c r="M8" i="1" s="1"/>
  <c r="L43" i="1"/>
  <c r="L44" i="1" s="1"/>
  <c r="L8" i="1" s="1"/>
  <c r="K43" i="1"/>
  <c r="K44" i="1" s="1"/>
  <c r="J43" i="1"/>
  <c r="J44" i="1" s="1"/>
  <c r="J8" i="1" s="1"/>
  <c r="I43" i="1"/>
  <c r="I44" i="1" s="1"/>
  <c r="J46" i="1"/>
  <c r="K46" i="1"/>
  <c r="K47" i="1" s="1"/>
  <c r="L46" i="1"/>
  <c r="L47" i="1" s="1"/>
  <c r="M46" i="1"/>
  <c r="M47" i="1" s="1"/>
  <c r="N46" i="1"/>
  <c r="N47" i="1" s="1"/>
  <c r="O46" i="1"/>
  <c r="O47" i="1" s="1"/>
  <c r="P46" i="1"/>
  <c r="P47" i="1" s="1"/>
  <c r="I46" i="1"/>
  <c r="I47" i="1" s="1"/>
  <c r="J9" i="1"/>
  <c r="K9" i="1"/>
  <c r="K6" i="1" s="1"/>
  <c r="G40" i="1"/>
  <c r="Q40" i="1" s="1"/>
  <c r="H37" i="1"/>
  <c r="I37" i="1"/>
  <c r="J37" i="1"/>
  <c r="J10" i="1" s="1"/>
  <c r="K37" i="1"/>
  <c r="K38" i="1" s="1"/>
  <c r="K11" i="1" s="1"/>
  <c r="H38" i="1"/>
  <c r="I38" i="1"/>
  <c r="J38" i="1"/>
  <c r="J11" i="1" s="1"/>
  <c r="G37" i="1"/>
  <c r="G34" i="1"/>
  <c r="Q34" i="1" s="1"/>
  <c r="H31" i="1"/>
  <c r="H32" i="1" s="1"/>
  <c r="I31" i="1"/>
  <c r="I32" i="1" s="1"/>
  <c r="G31" i="1"/>
  <c r="H28" i="1"/>
  <c r="H29" i="1" s="1"/>
  <c r="G28" i="1"/>
  <c r="G29" i="1" s="1"/>
  <c r="H25" i="1"/>
  <c r="I25" i="1"/>
  <c r="I26" i="1" s="1"/>
  <c r="G25" i="1"/>
  <c r="G26" i="1" s="1"/>
  <c r="H15" i="1"/>
  <c r="H9" i="1" s="1"/>
  <c r="H6" i="1" s="1"/>
  <c r="I15" i="1"/>
  <c r="I9" i="1" s="1"/>
  <c r="I6" i="1" s="1"/>
  <c r="G15" i="1"/>
  <c r="G9" i="1" s="1"/>
  <c r="G6" i="1" s="1"/>
  <c r="H22" i="1"/>
  <c r="I22" i="1"/>
  <c r="I23" i="1" s="1"/>
  <c r="G22" i="1"/>
  <c r="G23" i="1" s="1"/>
  <c r="H19" i="1"/>
  <c r="H20" i="1" s="1"/>
  <c r="I19" i="1"/>
  <c r="I20" i="1" s="1"/>
  <c r="G19" i="1"/>
  <c r="H13" i="1"/>
  <c r="H14" i="1" s="1"/>
  <c r="G13" i="1"/>
  <c r="Q18" i="1"/>
  <c r="Q21" i="1"/>
  <c r="Q24" i="1"/>
  <c r="Q27" i="1"/>
  <c r="Q30" i="1"/>
  <c r="Q33" i="1"/>
  <c r="Q36" i="1"/>
  <c r="Q39" i="1"/>
  <c r="Q12" i="1"/>
  <c r="M7" i="1" l="1"/>
  <c r="Q29" i="1"/>
  <c r="Q6" i="1"/>
  <c r="K8" i="1"/>
  <c r="P7" i="1"/>
  <c r="L7" i="1"/>
  <c r="O7" i="1"/>
  <c r="Q43" i="1"/>
  <c r="N7" i="1"/>
  <c r="J7" i="1"/>
  <c r="Q44" i="1"/>
  <c r="Q31" i="1"/>
  <c r="Q37" i="1"/>
  <c r="G41" i="1"/>
  <c r="Q41" i="1" s="1"/>
  <c r="K10" i="1"/>
  <c r="K7" i="1" s="1"/>
  <c r="Q46" i="1"/>
  <c r="J47" i="1"/>
  <c r="Q47" i="1" s="1"/>
  <c r="Q28" i="1"/>
  <c r="G35" i="1"/>
  <c r="Q35" i="1" s="1"/>
  <c r="Q13" i="1"/>
  <c r="G32" i="1"/>
  <c r="Q32" i="1" s="1"/>
  <c r="G14" i="1"/>
  <c r="G16" i="1"/>
  <c r="G10" i="1" s="1"/>
  <c r="G7" i="1" s="1"/>
  <c r="G38" i="1"/>
  <c r="Q38" i="1" s="1"/>
  <c r="Q9" i="1"/>
  <c r="G20" i="1"/>
  <c r="Q20" i="1" s="1"/>
  <c r="Q22" i="1"/>
  <c r="Q25" i="1"/>
  <c r="H26" i="1"/>
  <c r="Q26" i="1" s="1"/>
  <c r="I17" i="1"/>
  <c r="I11" i="1" s="1"/>
  <c r="I8" i="1" s="1"/>
  <c r="H23" i="1"/>
  <c r="H16" i="1"/>
  <c r="H10" i="1" s="1"/>
  <c r="H7" i="1" s="1"/>
  <c r="I16" i="1"/>
  <c r="I10" i="1" s="1"/>
  <c r="I7" i="1" s="1"/>
  <c r="Q19" i="1"/>
  <c r="Q15" i="1"/>
  <c r="Q7" i="1" l="1"/>
  <c r="Q14" i="1"/>
  <c r="Q10" i="1"/>
  <c r="H17" i="1"/>
  <c r="H11" i="1" s="1"/>
  <c r="H8" i="1" s="1"/>
  <c r="G17" i="1"/>
  <c r="Q16" i="1"/>
  <c r="Q23" i="1"/>
  <c r="Q17" i="1" l="1"/>
  <c r="G11" i="1"/>
  <c r="Q11" i="1" l="1"/>
  <c r="G8" i="1"/>
  <c r="Q8" i="1" s="1"/>
</calcChain>
</file>

<file path=xl/sharedStrings.xml><?xml version="1.0" encoding="utf-8"?>
<sst xmlns="http://schemas.openxmlformats.org/spreadsheetml/2006/main" count="135" uniqueCount="43">
  <si>
    <t>№ п/п</t>
  </si>
  <si>
    <t>Объект инвестиций</t>
  </si>
  <si>
    <t>Наименование</t>
  </si>
  <si>
    <t>ВСЕГО</t>
  </si>
  <si>
    <t>тыс. руб.</t>
  </si>
  <si>
    <t>ООО "М-Синтез"</t>
  </si>
  <si>
    <t>Производство цетаноповышающей присадки для дизельных топлив</t>
  </si>
  <si>
    <t xml:space="preserve">ООО «НефтеХимКонсалт» </t>
  </si>
  <si>
    <t>Ишимбайский завод по производству нефтяных игольчатых коксов, мощностью 16 тыс. тонн в год</t>
  </si>
  <si>
    <t xml:space="preserve">Ишимбайский завод по производству метанола </t>
  </si>
  <si>
    <t>Ишимбайский завод по производству нефтяных углеродных волокон</t>
  </si>
  <si>
    <t>ООО «ФГ «ДоГа»</t>
  </si>
  <si>
    <t>Установка переработки углеводородных газов в ароматические углеводороды</t>
  </si>
  <si>
    <t xml:space="preserve">ООО «НПП «Экология-21» </t>
  </si>
  <si>
    <t>«Создание опытно-промышленного комплекса (экологического центра) внедрения ускоренной биодеструкции нефтяных и буровых шламов</t>
  </si>
  <si>
    <t xml:space="preserve">ООО "Смарт Глобал" </t>
  </si>
  <si>
    <t>ООО "БК Технолоджи"</t>
  </si>
  <si>
    <t>Производство светодиодной продукции</t>
  </si>
  <si>
    <t>ООО "МПК "Патриот"</t>
  </si>
  <si>
    <t>Строительство мясоперерабатывающего комбината</t>
  </si>
  <si>
    <t>Объем инвестиций</t>
  </si>
  <si>
    <t>с НДС</t>
  </si>
  <si>
    <t>без НДС</t>
  </si>
  <si>
    <t>сумма НДС</t>
  </si>
  <si>
    <t>2.1</t>
  </si>
  <si>
    <t>2.2</t>
  </si>
  <si>
    <t>2.3</t>
  </si>
  <si>
    <t>Завод по производству кокса
Завод по производству метанола
Завод по производству углеродных волокон</t>
  </si>
  <si>
    <t>Производство интеллектуальной спецодежды</t>
  </si>
  <si>
    <t>ВСЕГО по якорным резидентам</t>
  </si>
  <si>
    <t>Тип резидента</t>
  </si>
  <si>
    <t>Наименование резидента</t>
  </si>
  <si>
    <t>Якорный</t>
  </si>
  <si>
    <t>Потенциальный</t>
  </si>
  <si>
    <t>Расчетный резидент</t>
  </si>
  <si>
    <t>Расчет инвестиций построен на данных объектов-аналогов</t>
  </si>
  <si>
    <t>ВСЕГО по потенциальным резидентам</t>
  </si>
  <si>
    <t>Общий объем инвестиций якорных и потенциальных резидентов</t>
  </si>
  <si>
    <t xml:space="preserve">Объемы инвестиций резидентов создаваемой особой экономической зоны "Алга" </t>
  </si>
  <si>
    <t>Резидент</t>
  </si>
  <si>
    <t>Инвестиции</t>
  </si>
  <si>
    <t>Потенциальный резидент</t>
  </si>
  <si>
    <t>Итого по ОЭЗ "Алга"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</si>
</sst>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_-* #,##0.00\ &quot;₽&quot;_-;\-* #,##0.00\ &quot;₽&quot;_-;_-* &quot;-&quot;??\ &quot;₽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3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1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3" fontId="2" fillId="3" borderId="6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6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right" vertical="center"/>
    </xf>
    <xf numFmtId="3" fontId="2" fillId="0" borderId="1" xfId="0" applyNumberFormat="1" applyFont="1" applyBorder="1"/>
    <xf numFmtId="3" fontId="2" fillId="0" borderId="6" xfId="0" applyNumberFormat="1" applyFont="1" applyBorder="1"/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/>
    <xf numFmtId="3" fontId="0" fillId="0" borderId="6" xfId="0" applyNumberFormat="1" applyBorder="1"/>
    <xf numFmtId="3" fontId="2" fillId="2" borderId="1" xfId="0" applyNumberFormat="1" applyFont="1" applyFill="1" applyBorder="1"/>
    <xf numFmtId="3" fontId="2" fillId="2" borderId="6" xfId="0" applyNumberFormat="1" applyFont="1" applyFill="1" applyBorder="1"/>
    <xf numFmtId="3" fontId="3" fillId="2" borderId="1" xfId="0" applyNumberFormat="1" applyFont="1" applyFill="1" applyBorder="1"/>
    <xf numFmtId="3" fontId="3" fillId="2" borderId="6" xfId="0" applyNumberFormat="1" applyFont="1" applyFill="1" applyBorder="1"/>
    <xf numFmtId="0" fontId="0" fillId="0" borderId="8" xfId="0" applyBorder="1" applyAlignment="1">
      <alignment horizontal="center" vertical="center" wrapText="1"/>
    </xf>
    <xf numFmtId="3" fontId="0" fillId="0" borderId="8" xfId="0" applyNumberFormat="1" applyBorder="1"/>
    <xf numFmtId="3" fontId="0" fillId="0" borderId="9" xfId="0" applyNumberFormat="1" applyBorder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quotePrefix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  <xf numFmtId="3" fontId="0" fillId="0" borderId="14" xfId="0" applyNumberFormat="1" applyBorder="1"/>
    <xf numFmtId="3" fontId="0" fillId="0" borderId="15" xfId="0" applyNumberFormat="1" applyBorder="1"/>
    <xf numFmtId="0" fontId="0" fillId="0" borderId="14" xfId="0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17" xfId="0" applyNumberFormat="1" applyFont="1" applyBorder="1" applyAlignment="1">
      <alignment vertical="center"/>
    </xf>
    <xf numFmtId="3" fontId="8" fillId="0" borderId="18" xfId="0" applyNumberFormat="1" applyFont="1" applyBorder="1" applyAlignment="1">
      <alignment vertical="center"/>
    </xf>
  </cellXfs>
  <cellStyles count="13">
    <cellStyle name="Денежный 2" xfId="1"/>
    <cellStyle name="Обычный" xfId="0" builtinId="0"/>
    <cellStyle name="Обычный 2" xfId="2"/>
    <cellStyle name="Обычный 2 2" xfId="3"/>
    <cellStyle name="Обычный 2 3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Процентный 2" xfId="10"/>
    <cellStyle name="Финансовый 2" xfId="11"/>
    <cellStyle name="Финансовый 3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7"/>
  <sheetViews>
    <sheetView zoomScale="85" zoomScaleNormal="85" zoomScaleSheetLayoutView="75" workbookViewId="0">
      <pane xSplit="5" ySplit="5" topLeftCell="F6" activePane="bottomRight" state="frozen"/>
      <selection pane="topRight" activeCell="F1" sqref="F1"/>
      <selection pane="bottomLeft" activeCell="A4" sqref="A4"/>
      <selection pane="bottomRight" activeCell="D36" sqref="D36:D38"/>
    </sheetView>
  </sheetViews>
  <sheetFormatPr defaultRowHeight="15" outlineLevelRow="1" x14ac:dyDescent="0.25"/>
  <cols>
    <col min="1" max="1" width="4.7109375" style="1" customWidth="1"/>
    <col min="2" max="2" width="24.42578125" customWidth="1"/>
    <col min="3" max="3" width="15.140625" customWidth="1"/>
    <col min="4" max="4" width="34.85546875" customWidth="1"/>
    <col min="5" max="5" width="11.42578125" customWidth="1"/>
    <col min="6" max="6" width="12.85546875" customWidth="1"/>
    <col min="7" max="16" width="11.140625" customWidth="1"/>
    <col min="17" max="17" width="11.5703125" customWidth="1"/>
    <col min="19" max="19" width="23.28515625" customWidth="1"/>
  </cols>
  <sheetData>
    <row r="2" spans="1:17" ht="18.75" x14ac:dyDescent="0.3">
      <c r="A2" s="32" t="s">
        <v>38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4" spans="1:17" ht="15.75" thickBot="1" x14ac:dyDescent="0.3">
      <c r="G4" s="2"/>
      <c r="H4" s="2"/>
      <c r="I4" s="2"/>
      <c r="J4" s="2"/>
      <c r="K4" s="2"/>
      <c r="L4" s="2"/>
      <c r="M4" s="2"/>
      <c r="N4" s="2"/>
      <c r="O4" s="2"/>
      <c r="P4" s="2"/>
      <c r="Q4" s="3" t="s">
        <v>4</v>
      </c>
    </row>
    <row r="5" spans="1:17" ht="42.75" customHeight="1" x14ac:dyDescent="0.25">
      <c r="A5" s="6" t="s">
        <v>0</v>
      </c>
      <c r="B5" s="7" t="s">
        <v>31</v>
      </c>
      <c r="C5" s="7" t="s">
        <v>30</v>
      </c>
      <c r="D5" s="7" t="s">
        <v>1</v>
      </c>
      <c r="E5" s="39" t="s">
        <v>2</v>
      </c>
      <c r="F5" s="39"/>
      <c r="G5" s="7">
        <v>2020</v>
      </c>
      <c r="H5" s="7">
        <v>2021</v>
      </c>
      <c r="I5" s="7">
        <v>2022</v>
      </c>
      <c r="J5" s="7">
        <v>2023</v>
      </c>
      <c r="K5" s="7">
        <v>2024</v>
      </c>
      <c r="L5" s="7">
        <v>2025</v>
      </c>
      <c r="M5" s="7">
        <v>2026</v>
      </c>
      <c r="N5" s="7">
        <v>2027</v>
      </c>
      <c r="O5" s="7">
        <v>2028</v>
      </c>
      <c r="P5" s="7">
        <v>2029</v>
      </c>
      <c r="Q5" s="8" t="s">
        <v>3</v>
      </c>
    </row>
    <row r="6" spans="1:17" ht="23.25" customHeight="1" x14ac:dyDescent="0.25">
      <c r="A6" s="35" t="s">
        <v>37</v>
      </c>
      <c r="B6" s="36"/>
      <c r="C6" s="36"/>
      <c r="D6" s="36"/>
      <c r="E6" s="36"/>
      <c r="F6" s="9" t="s">
        <v>21</v>
      </c>
      <c r="G6" s="10">
        <f>G9+G42</f>
        <v>7889865.4454584941</v>
      </c>
      <c r="H6" s="10">
        <f t="shared" ref="H6:P6" si="0">H9+H42</f>
        <v>11751830.890916988</v>
      </c>
      <c r="I6" s="10">
        <f t="shared" si="0"/>
        <v>4752130.8909169892</v>
      </c>
      <c r="J6" s="10">
        <f t="shared" si="0"/>
        <v>332130.89091698895</v>
      </c>
      <c r="K6" s="10">
        <f t="shared" si="0"/>
        <v>332130.89091698895</v>
      </c>
      <c r="L6" s="10">
        <f t="shared" si="0"/>
        <v>272130.89091698895</v>
      </c>
      <c r="M6" s="10">
        <f t="shared" si="0"/>
        <v>272130.89091698895</v>
      </c>
      <c r="N6" s="10">
        <f t="shared" si="0"/>
        <v>272130.89091698895</v>
      </c>
      <c r="O6" s="10">
        <f t="shared" si="0"/>
        <v>272130.89091698895</v>
      </c>
      <c r="P6" s="10">
        <f t="shared" si="0"/>
        <v>272130.89091698895</v>
      </c>
      <c r="Q6" s="11">
        <f>SUM(G6:P6)</f>
        <v>26418743.463711388</v>
      </c>
    </row>
    <row r="7" spans="1:17" ht="23.25" customHeight="1" x14ac:dyDescent="0.25">
      <c r="A7" s="35"/>
      <c r="B7" s="36"/>
      <c r="C7" s="36"/>
      <c r="D7" s="36"/>
      <c r="E7" s="36"/>
      <c r="F7" s="9" t="s">
        <v>22</v>
      </c>
      <c r="G7" s="10">
        <f t="shared" ref="G7:P8" si="1">G10+G43</f>
        <v>6574887.8712154133</v>
      </c>
      <c r="H7" s="10">
        <f t="shared" si="1"/>
        <v>9793192.4090974927</v>
      </c>
      <c r="I7" s="10">
        <f t="shared" si="1"/>
        <v>3960109.0757641578</v>
      </c>
      <c r="J7" s="10">
        <f t="shared" si="1"/>
        <v>276775.74243082415</v>
      </c>
      <c r="K7" s="10">
        <f t="shared" si="1"/>
        <v>276775.74243082415</v>
      </c>
      <c r="L7" s="10">
        <f t="shared" si="1"/>
        <v>226775.74243082415</v>
      </c>
      <c r="M7" s="10">
        <f t="shared" si="1"/>
        <v>226775.74243082415</v>
      </c>
      <c r="N7" s="10">
        <f t="shared" si="1"/>
        <v>226775.74243082415</v>
      </c>
      <c r="O7" s="10">
        <f t="shared" si="1"/>
        <v>226775.74243082415</v>
      </c>
      <c r="P7" s="10">
        <f t="shared" si="1"/>
        <v>226775.74243082415</v>
      </c>
      <c r="Q7" s="11">
        <f t="shared" ref="Q7:Q8" si="2">SUM(G7:P7)</f>
        <v>22015619.553092837</v>
      </c>
    </row>
    <row r="8" spans="1:17" ht="23.25" customHeight="1" x14ac:dyDescent="0.25">
      <c r="A8" s="35"/>
      <c r="B8" s="36"/>
      <c r="C8" s="36"/>
      <c r="D8" s="36"/>
      <c r="E8" s="36"/>
      <c r="F8" s="9" t="s">
        <v>23</v>
      </c>
      <c r="G8" s="10">
        <f t="shared" si="1"/>
        <v>1314977.574243082</v>
      </c>
      <c r="H8" s="10">
        <f t="shared" si="1"/>
        <v>1958638.4818194981</v>
      </c>
      <c r="I8" s="10">
        <f t="shared" si="1"/>
        <v>792021.81515283138</v>
      </c>
      <c r="J8" s="10">
        <f t="shared" si="1"/>
        <v>55355.148486164806</v>
      </c>
      <c r="K8" s="10">
        <f t="shared" si="1"/>
        <v>55355.148486164806</v>
      </c>
      <c r="L8" s="10">
        <f t="shared" si="1"/>
        <v>45355.148486164806</v>
      </c>
      <c r="M8" s="10">
        <f t="shared" si="1"/>
        <v>45355.148486164806</v>
      </c>
      <c r="N8" s="10">
        <f t="shared" si="1"/>
        <v>45355.148486164806</v>
      </c>
      <c r="O8" s="10">
        <f t="shared" si="1"/>
        <v>45355.148486164806</v>
      </c>
      <c r="P8" s="10">
        <f t="shared" si="1"/>
        <v>45355.148486164806</v>
      </c>
      <c r="Q8" s="11">
        <f t="shared" si="2"/>
        <v>4403123.9106185632</v>
      </c>
    </row>
    <row r="9" spans="1:17" ht="17.25" customHeight="1" x14ac:dyDescent="0.25">
      <c r="A9" s="33" t="s">
        <v>29</v>
      </c>
      <c r="B9" s="34"/>
      <c r="C9" s="34"/>
      <c r="D9" s="34"/>
      <c r="E9" s="34"/>
      <c r="F9" s="12" t="s">
        <v>21</v>
      </c>
      <c r="G9" s="13">
        <f>G12+G15+G27+G30+G33+G36+G39</f>
        <v>7753800</v>
      </c>
      <c r="H9" s="13">
        <f t="shared" ref="H9:K9" si="3">H12+H15+H27+H30+H33+H36+H39</f>
        <v>11479700</v>
      </c>
      <c r="I9" s="13">
        <f t="shared" si="3"/>
        <v>4480000</v>
      </c>
      <c r="J9" s="13">
        <f t="shared" si="3"/>
        <v>60000</v>
      </c>
      <c r="K9" s="13">
        <f t="shared" si="3"/>
        <v>60000</v>
      </c>
      <c r="L9" s="13"/>
      <c r="M9" s="13"/>
      <c r="N9" s="13"/>
      <c r="O9" s="13"/>
      <c r="P9" s="13"/>
      <c r="Q9" s="14">
        <f>SUM(G9:P9)</f>
        <v>23833500</v>
      </c>
    </row>
    <row r="10" spans="1:17" ht="17.25" customHeight="1" x14ac:dyDescent="0.25">
      <c r="A10" s="33"/>
      <c r="B10" s="34"/>
      <c r="C10" s="34"/>
      <c r="D10" s="34"/>
      <c r="E10" s="34"/>
      <c r="F10" s="12" t="s">
        <v>22</v>
      </c>
      <c r="G10" s="15">
        <f t="shared" ref="G10:K11" si="4">G13+G16+G28+G31+G34+G37+G40</f>
        <v>6461500.0000000009</v>
      </c>
      <c r="H10" s="15">
        <f t="shared" si="4"/>
        <v>9566416.6666666679</v>
      </c>
      <c r="I10" s="15">
        <f t="shared" si="4"/>
        <v>3733333.3333333335</v>
      </c>
      <c r="J10" s="15">
        <f t="shared" si="4"/>
        <v>50000</v>
      </c>
      <c r="K10" s="15">
        <f t="shared" si="4"/>
        <v>50000</v>
      </c>
      <c r="L10" s="15"/>
      <c r="M10" s="15"/>
      <c r="N10" s="15"/>
      <c r="O10" s="15"/>
      <c r="P10" s="15"/>
      <c r="Q10" s="16">
        <f t="shared" ref="Q10:Q11" si="5">SUM(G10:P10)</f>
        <v>19861250</v>
      </c>
    </row>
    <row r="11" spans="1:17" ht="17.25" customHeight="1" x14ac:dyDescent="0.25">
      <c r="A11" s="33"/>
      <c r="B11" s="34"/>
      <c r="C11" s="34"/>
      <c r="D11" s="34"/>
      <c r="E11" s="34"/>
      <c r="F11" s="12" t="s">
        <v>23</v>
      </c>
      <c r="G11" s="15">
        <f t="shared" si="4"/>
        <v>1292299.9999999995</v>
      </c>
      <c r="H11" s="15">
        <f t="shared" si="4"/>
        <v>1913283.3333333333</v>
      </c>
      <c r="I11" s="15">
        <f t="shared" si="4"/>
        <v>746666.66666666651</v>
      </c>
      <c r="J11" s="15">
        <f t="shared" si="4"/>
        <v>10000</v>
      </c>
      <c r="K11" s="15">
        <f t="shared" si="4"/>
        <v>10000</v>
      </c>
      <c r="L11" s="15"/>
      <c r="M11" s="15"/>
      <c r="N11" s="15"/>
      <c r="O11" s="15"/>
      <c r="P11" s="15"/>
      <c r="Q11" s="16">
        <f t="shared" si="5"/>
        <v>3972249.9999999995</v>
      </c>
    </row>
    <row r="12" spans="1:17" ht="15" customHeight="1" x14ac:dyDescent="0.25">
      <c r="A12" s="30">
        <v>1</v>
      </c>
      <c r="B12" s="29" t="s">
        <v>5</v>
      </c>
      <c r="C12" s="29" t="s">
        <v>32</v>
      </c>
      <c r="D12" s="29" t="s">
        <v>6</v>
      </c>
      <c r="E12" s="29" t="s">
        <v>20</v>
      </c>
      <c r="F12" s="4" t="s">
        <v>21</v>
      </c>
      <c r="G12" s="17">
        <v>2252800</v>
      </c>
      <c r="H12" s="17">
        <v>1811700</v>
      </c>
      <c r="I12" s="17"/>
      <c r="J12" s="17"/>
      <c r="K12" s="17"/>
      <c r="L12" s="17"/>
      <c r="M12" s="17"/>
      <c r="N12" s="17"/>
      <c r="O12" s="17"/>
      <c r="P12" s="17"/>
      <c r="Q12" s="18">
        <f>SUM(G12:P12)</f>
        <v>4064500</v>
      </c>
    </row>
    <row r="13" spans="1:17" x14ac:dyDescent="0.25">
      <c r="A13" s="30"/>
      <c r="B13" s="29"/>
      <c r="C13" s="29"/>
      <c r="D13" s="29"/>
      <c r="E13" s="29"/>
      <c r="F13" s="19" t="s">
        <v>22</v>
      </c>
      <c r="G13" s="20">
        <f>G12/1.2</f>
        <v>1877333.3333333335</v>
      </c>
      <c r="H13" s="20">
        <f>H12/1.2</f>
        <v>1509750</v>
      </c>
      <c r="I13" s="20"/>
      <c r="J13" s="20"/>
      <c r="K13" s="20"/>
      <c r="L13" s="20"/>
      <c r="M13" s="20"/>
      <c r="N13" s="20"/>
      <c r="O13" s="20"/>
      <c r="P13" s="20"/>
      <c r="Q13" s="21">
        <f t="shared" ref="Q13:Q17" si="6">SUM(G13:P13)</f>
        <v>3387083.3333333335</v>
      </c>
    </row>
    <row r="14" spans="1:17" x14ac:dyDescent="0.25">
      <c r="A14" s="30"/>
      <c r="B14" s="29"/>
      <c r="C14" s="29"/>
      <c r="D14" s="29"/>
      <c r="E14" s="29"/>
      <c r="F14" s="19" t="s">
        <v>23</v>
      </c>
      <c r="G14" s="20">
        <f>G12-G13</f>
        <v>375466.66666666651</v>
      </c>
      <c r="H14" s="20">
        <f>H12-H13</f>
        <v>301950</v>
      </c>
      <c r="I14" s="20"/>
      <c r="J14" s="20"/>
      <c r="K14" s="20"/>
      <c r="L14" s="20"/>
      <c r="M14" s="20"/>
      <c r="N14" s="20"/>
      <c r="O14" s="20"/>
      <c r="P14" s="20"/>
      <c r="Q14" s="21">
        <f t="shared" si="6"/>
        <v>677416.66666666651</v>
      </c>
    </row>
    <row r="15" spans="1:17" x14ac:dyDescent="0.25">
      <c r="A15" s="30">
        <v>2</v>
      </c>
      <c r="B15" s="29" t="s">
        <v>7</v>
      </c>
      <c r="C15" s="29" t="s">
        <v>32</v>
      </c>
      <c r="D15" s="29" t="s">
        <v>27</v>
      </c>
      <c r="E15" s="29" t="s">
        <v>20</v>
      </c>
      <c r="F15" s="4" t="s">
        <v>21</v>
      </c>
      <c r="G15" s="17">
        <f>G18+G21+G24</f>
        <v>3000000</v>
      </c>
      <c r="H15" s="17">
        <f t="shared" ref="H15:I15" si="7">H18+H21+H24</f>
        <v>9200000</v>
      </c>
      <c r="I15" s="17">
        <f t="shared" si="7"/>
        <v>4000000</v>
      </c>
      <c r="J15" s="17"/>
      <c r="K15" s="17"/>
      <c r="L15" s="17"/>
      <c r="M15" s="17"/>
      <c r="N15" s="17"/>
      <c r="O15" s="17"/>
      <c r="P15" s="17"/>
      <c r="Q15" s="18">
        <f t="shared" si="6"/>
        <v>16200000</v>
      </c>
    </row>
    <row r="16" spans="1:17" x14ac:dyDescent="0.25">
      <c r="A16" s="30"/>
      <c r="B16" s="29"/>
      <c r="C16" s="29"/>
      <c r="D16" s="29"/>
      <c r="E16" s="29"/>
      <c r="F16" s="19" t="s">
        <v>22</v>
      </c>
      <c r="G16" s="20">
        <f>G19+G22+G25</f>
        <v>2500000</v>
      </c>
      <c r="H16" s="20">
        <f t="shared" ref="H16:I17" si="8">H19+H22+H25</f>
        <v>7666666.666666667</v>
      </c>
      <c r="I16" s="20">
        <f t="shared" si="8"/>
        <v>3333333.3333333335</v>
      </c>
      <c r="J16" s="20"/>
      <c r="K16" s="20"/>
      <c r="L16" s="20"/>
      <c r="M16" s="20"/>
      <c r="N16" s="20"/>
      <c r="O16" s="20"/>
      <c r="P16" s="20"/>
      <c r="Q16" s="21">
        <f t="shared" si="6"/>
        <v>13500000.000000002</v>
      </c>
    </row>
    <row r="17" spans="1:17" x14ac:dyDescent="0.25">
      <c r="A17" s="30"/>
      <c r="B17" s="29"/>
      <c r="C17" s="29"/>
      <c r="D17" s="29"/>
      <c r="E17" s="29"/>
      <c r="F17" s="19" t="s">
        <v>23</v>
      </c>
      <c r="G17" s="20">
        <f>G20+G23+G26</f>
        <v>499999.99999999988</v>
      </c>
      <c r="H17" s="20">
        <f t="shared" si="8"/>
        <v>1533333.3333333333</v>
      </c>
      <c r="I17" s="20">
        <f t="shared" si="8"/>
        <v>666666.66666666651</v>
      </c>
      <c r="J17" s="20"/>
      <c r="K17" s="20"/>
      <c r="L17" s="20"/>
      <c r="M17" s="20"/>
      <c r="N17" s="20"/>
      <c r="O17" s="20"/>
      <c r="P17" s="20"/>
      <c r="Q17" s="21">
        <f t="shared" si="6"/>
        <v>2699999.9999999995</v>
      </c>
    </row>
    <row r="18" spans="1:17" ht="15" hidden="1" customHeight="1" outlineLevel="1" x14ac:dyDescent="0.25">
      <c r="A18" s="31" t="s">
        <v>24</v>
      </c>
      <c r="B18" s="29" t="s">
        <v>7</v>
      </c>
      <c r="C18" s="29" t="s">
        <v>32</v>
      </c>
      <c r="D18" s="29" t="s">
        <v>8</v>
      </c>
      <c r="E18" s="29" t="s">
        <v>20</v>
      </c>
      <c r="F18" s="4" t="s">
        <v>21</v>
      </c>
      <c r="G18" s="17">
        <v>1000000</v>
      </c>
      <c r="H18" s="17">
        <v>1200000</v>
      </c>
      <c r="I18" s="17">
        <v>1000000</v>
      </c>
      <c r="J18" s="17"/>
      <c r="K18" s="17"/>
      <c r="L18" s="17"/>
      <c r="M18" s="17"/>
      <c r="N18" s="17"/>
      <c r="O18" s="17"/>
      <c r="P18" s="17"/>
      <c r="Q18" s="18">
        <f t="shared" ref="Q18:Q47" si="9">SUM(G18:P18)</f>
        <v>3200000</v>
      </c>
    </row>
    <row r="19" spans="1:17" ht="15" hidden="1" customHeight="1" outlineLevel="1" x14ac:dyDescent="0.25">
      <c r="A19" s="30"/>
      <c r="B19" s="29"/>
      <c r="C19" s="29"/>
      <c r="D19" s="29"/>
      <c r="E19" s="29"/>
      <c r="F19" s="19" t="s">
        <v>22</v>
      </c>
      <c r="G19" s="20">
        <f>G18/1.2</f>
        <v>833333.33333333337</v>
      </c>
      <c r="H19" s="20">
        <f t="shared" ref="H19:I19" si="10">H18/1.2</f>
        <v>1000000</v>
      </c>
      <c r="I19" s="20">
        <f t="shared" si="10"/>
        <v>833333.33333333337</v>
      </c>
      <c r="J19" s="20"/>
      <c r="K19" s="20"/>
      <c r="L19" s="20"/>
      <c r="M19" s="20"/>
      <c r="N19" s="20"/>
      <c r="O19" s="20"/>
      <c r="P19" s="20"/>
      <c r="Q19" s="21">
        <f t="shared" si="9"/>
        <v>2666666.666666667</v>
      </c>
    </row>
    <row r="20" spans="1:17" ht="15" hidden="1" customHeight="1" outlineLevel="1" x14ac:dyDescent="0.25">
      <c r="A20" s="30"/>
      <c r="B20" s="29"/>
      <c r="C20" s="29"/>
      <c r="D20" s="29"/>
      <c r="E20" s="29"/>
      <c r="F20" s="19" t="s">
        <v>23</v>
      </c>
      <c r="G20" s="20">
        <f>G18-G19</f>
        <v>166666.66666666663</v>
      </c>
      <c r="H20" s="20">
        <f t="shared" ref="H20:I20" si="11">H18-H19</f>
        <v>200000</v>
      </c>
      <c r="I20" s="20">
        <f t="shared" si="11"/>
        <v>166666.66666666663</v>
      </c>
      <c r="J20" s="20"/>
      <c r="K20" s="20"/>
      <c r="L20" s="20"/>
      <c r="M20" s="20"/>
      <c r="N20" s="20"/>
      <c r="O20" s="20"/>
      <c r="P20" s="20"/>
      <c r="Q20" s="21">
        <f t="shared" si="9"/>
        <v>533333.33333333326</v>
      </c>
    </row>
    <row r="21" spans="1:17" ht="15" hidden="1" customHeight="1" outlineLevel="1" x14ac:dyDescent="0.25">
      <c r="A21" s="31" t="s">
        <v>25</v>
      </c>
      <c r="B21" s="29" t="s">
        <v>7</v>
      </c>
      <c r="C21" s="29" t="s">
        <v>32</v>
      </c>
      <c r="D21" s="29" t="s">
        <v>9</v>
      </c>
      <c r="E21" s="29" t="s">
        <v>20</v>
      </c>
      <c r="F21" s="4" t="s">
        <v>21</v>
      </c>
      <c r="G21" s="17">
        <v>1000000</v>
      </c>
      <c r="H21" s="17">
        <v>6000000</v>
      </c>
      <c r="I21" s="17">
        <v>2000000</v>
      </c>
      <c r="J21" s="17"/>
      <c r="K21" s="17"/>
      <c r="L21" s="17"/>
      <c r="M21" s="17"/>
      <c r="N21" s="17"/>
      <c r="O21" s="17"/>
      <c r="P21" s="17"/>
      <c r="Q21" s="18">
        <f t="shared" si="9"/>
        <v>9000000</v>
      </c>
    </row>
    <row r="22" spans="1:17" ht="15" hidden="1" customHeight="1" outlineLevel="1" x14ac:dyDescent="0.25">
      <c r="A22" s="30"/>
      <c r="B22" s="29"/>
      <c r="C22" s="29"/>
      <c r="D22" s="29"/>
      <c r="E22" s="29"/>
      <c r="F22" s="19" t="s">
        <v>22</v>
      </c>
      <c r="G22" s="20">
        <f>G21/1.2</f>
        <v>833333.33333333337</v>
      </c>
      <c r="H22" s="20">
        <f t="shared" ref="H22:I22" si="12">H21/1.2</f>
        <v>5000000</v>
      </c>
      <c r="I22" s="20">
        <f t="shared" si="12"/>
        <v>1666666.6666666667</v>
      </c>
      <c r="J22" s="20"/>
      <c r="K22" s="20"/>
      <c r="L22" s="20"/>
      <c r="M22" s="20"/>
      <c r="N22" s="20"/>
      <c r="O22" s="20"/>
      <c r="P22" s="20"/>
      <c r="Q22" s="21">
        <f>SUM(G22:P22)</f>
        <v>7500000</v>
      </c>
    </row>
    <row r="23" spans="1:17" ht="15" hidden="1" customHeight="1" outlineLevel="1" x14ac:dyDescent="0.25">
      <c r="A23" s="30"/>
      <c r="B23" s="29"/>
      <c r="C23" s="29"/>
      <c r="D23" s="29"/>
      <c r="E23" s="29"/>
      <c r="F23" s="19" t="s">
        <v>23</v>
      </c>
      <c r="G23" s="20">
        <f>G21-G22</f>
        <v>166666.66666666663</v>
      </c>
      <c r="H23" s="20">
        <f t="shared" ref="H23:I23" si="13">H21-H22</f>
        <v>1000000</v>
      </c>
      <c r="I23" s="20">
        <f t="shared" si="13"/>
        <v>333333.33333333326</v>
      </c>
      <c r="J23" s="20"/>
      <c r="K23" s="20"/>
      <c r="L23" s="20"/>
      <c r="M23" s="20"/>
      <c r="N23" s="20"/>
      <c r="O23" s="20"/>
      <c r="P23" s="20"/>
      <c r="Q23" s="21">
        <f>SUM(G23:P23)</f>
        <v>1499999.9999999998</v>
      </c>
    </row>
    <row r="24" spans="1:17" ht="15" hidden="1" customHeight="1" outlineLevel="1" x14ac:dyDescent="0.25">
      <c r="A24" s="31" t="s">
        <v>26</v>
      </c>
      <c r="B24" s="29" t="s">
        <v>7</v>
      </c>
      <c r="C24" s="29" t="s">
        <v>32</v>
      </c>
      <c r="D24" s="29" t="s">
        <v>10</v>
      </c>
      <c r="E24" s="29" t="s">
        <v>20</v>
      </c>
      <c r="F24" s="4" t="s">
        <v>21</v>
      </c>
      <c r="G24" s="20">
        <v>1000000</v>
      </c>
      <c r="H24" s="20">
        <v>2000000</v>
      </c>
      <c r="I24" s="20">
        <v>1000000</v>
      </c>
      <c r="J24" s="20"/>
      <c r="K24" s="20"/>
      <c r="L24" s="20"/>
      <c r="M24" s="20"/>
      <c r="N24" s="20"/>
      <c r="O24" s="20"/>
      <c r="P24" s="20"/>
      <c r="Q24" s="21">
        <f t="shared" si="9"/>
        <v>4000000</v>
      </c>
    </row>
    <row r="25" spans="1:17" ht="15" hidden="1" customHeight="1" outlineLevel="1" x14ac:dyDescent="0.25">
      <c r="A25" s="30"/>
      <c r="B25" s="29"/>
      <c r="C25" s="29"/>
      <c r="D25" s="29"/>
      <c r="E25" s="29"/>
      <c r="F25" s="19" t="s">
        <v>22</v>
      </c>
      <c r="G25" s="20">
        <f>G24/1.2</f>
        <v>833333.33333333337</v>
      </c>
      <c r="H25" s="20">
        <f t="shared" ref="H25:I25" si="14">H24/1.2</f>
        <v>1666666.6666666667</v>
      </c>
      <c r="I25" s="20">
        <f t="shared" si="14"/>
        <v>833333.33333333337</v>
      </c>
      <c r="J25" s="20"/>
      <c r="K25" s="20"/>
      <c r="L25" s="20"/>
      <c r="M25" s="20"/>
      <c r="N25" s="20"/>
      <c r="O25" s="20"/>
      <c r="P25" s="20"/>
      <c r="Q25" s="21">
        <f t="shared" si="9"/>
        <v>3333333.3333333335</v>
      </c>
    </row>
    <row r="26" spans="1:17" ht="15" hidden="1" customHeight="1" outlineLevel="1" x14ac:dyDescent="0.25">
      <c r="A26" s="30"/>
      <c r="B26" s="29"/>
      <c r="C26" s="29"/>
      <c r="D26" s="29"/>
      <c r="E26" s="29"/>
      <c r="F26" s="19" t="s">
        <v>23</v>
      </c>
      <c r="G26" s="20">
        <f>G24-G25</f>
        <v>166666.66666666663</v>
      </c>
      <c r="H26" s="20">
        <f t="shared" ref="H26:I26" si="15">H24-H25</f>
        <v>333333.33333333326</v>
      </c>
      <c r="I26" s="20">
        <f t="shared" si="15"/>
        <v>166666.66666666663</v>
      </c>
      <c r="J26" s="20"/>
      <c r="K26" s="20"/>
      <c r="L26" s="20"/>
      <c r="M26" s="20"/>
      <c r="N26" s="20"/>
      <c r="O26" s="20"/>
      <c r="P26" s="20"/>
      <c r="Q26" s="21">
        <f t="shared" si="9"/>
        <v>666666.66666666651</v>
      </c>
    </row>
    <row r="27" spans="1:17" ht="15" customHeight="1" collapsed="1" x14ac:dyDescent="0.25">
      <c r="A27" s="30">
        <v>3</v>
      </c>
      <c r="B27" s="29" t="s">
        <v>11</v>
      </c>
      <c r="C27" s="29" t="s">
        <v>32</v>
      </c>
      <c r="D27" s="29" t="s">
        <v>12</v>
      </c>
      <c r="E27" s="29" t="s">
        <v>20</v>
      </c>
      <c r="F27" s="4" t="s">
        <v>21</v>
      </c>
      <c r="G27" s="17">
        <v>1171000</v>
      </c>
      <c r="H27" s="17">
        <v>18000</v>
      </c>
      <c r="I27" s="17"/>
      <c r="J27" s="17"/>
      <c r="K27" s="17"/>
      <c r="L27" s="17"/>
      <c r="M27" s="17"/>
      <c r="N27" s="17"/>
      <c r="O27" s="17"/>
      <c r="P27" s="17"/>
      <c r="Q27" s="18">
        <f t="shared" si="9"/>
        <v>1189000</v>
      </c>
    </row>
    <row r="28" spans="1:17" x14ac:dyDescent="0.25">
      <c r="A28" s="30"/>
      <c r="B28" s="29"/>
      <c r="C28" s="29"/>
      <c r="D28" s="29"/>
      <c r="E28" s="29"/>
      <c r="F28" s="19" t="s">
        <v>22</v>
      </c>
      <c r="G28" s="20">
        <f>G27/1.2</f>
        <v>975833.33333333337</v>
      </c>
      <c r="H28" s="20">
        <f>H27/1.2</f>
        <v>15000</v>
      </c>
      <c r="I28" s="20"/>
      <c r="J28" s="20"/>
      <c r="K28" s="20"/>
      <c r="L28" s="20"/>
      <c r="M28" s="20"/>
      <c r="N28" s="20"/>
      <c r="O28" s="20"/>
      <c r="P28" s="20"/>
      <c r="Q28" s="21">
        <f t="shared" si="9"/>
        <v>990833.33333333337</v>
      </c>
    </row>
    <row r="29" spans="1:17" x14ac:dyDescent="0.25">
      <c r="A29" s="30"/>
      <c r="B29" s="29"/>
      <c r="C29" s="29"/>
      <c r="D29" s="29"/>
      <c r="E29" s="29"/>
      <c r="F29" s="19" t="s">
        <v>23</v>
      </c>
      <c r="G29" s="20">
        <f>G27-G28</f>
        <v>195166.66666666663</v>
      </c>
      <c r="H29" s="20">
        <f>H27-H28</f>
        <v>3000</v>
      </c>
      <c r="I29" s="20"/>
      <c r="J29" s="20"/>
      <c r="K29" s="20"/>
      <c r="L29" s="20"/>
      <c r="M29" s="20"/>
      <c r="N29" s="20"/>
      <c r="O29" s="20"/>
      <c r="P29" s="20"/>
      <c r="Q29" s="21">
        <f t="shared" si="9"/>
        <v>198166.66666666663</v>
      </c>
    </row>
    <row r="30" spans="1:17" x14ac:dyDescent="0.25">
      <c r="A30" s="30">
        <v>4</v>
      </c>
      <c r="B30" s="29" t="s">
        <v>13</v>
      </c>
      <c r="C30" s="29" t="s">
        <v>32</v>
      </c>
      <c r="D30" s="29" t="s">
        <v>14</v>
      </c>
      <c r="E30" s="29" t="s">
        <v>20</v>
      </c>
      <c r="F30" s="4" t="s">
        <v>21</v>
      </c>
      <c r="G30" s="17">
        <v>410000</v>
      </c>
      <c r="H30" s="17">
        <v>400000</v>
      </c>
      <c r="I30" s="17">
        <v>400000</v>
      </c>
      <c r="J30" s="17"/>
      <c r="K30" s="17"/>
      <c r="L30" s="17"/>
      <c r="M30" s="17"/>
      <c r="N30" s="17"/>
      <c r="O30" s="17"/>
      <c r="P30" s="17"/>
      <c r="Q30" s="18">
        <f t="shared" si="9"/>
        <v>1210000</v>
      </c>
    </row>
    <row r="31" spans="1:17" x14ac:dyDescent="0.25">
      <c r="A31" s="30"/>
      <c r="B31" s="29"/>
      <c r="C31" s="29"/>
      <c r="D31" s="29"/>
      <c r="E31" s="29"/>
      <c r="F31" s="19" t="s">
        <v>22</v>
      </c>
      <c r="G31" s="20">
        <f>G30/1.2</f>
        <v>341666.66666666669</v>
      </c>
      <c r="H31" s="20">
        <f t="shared" ref="H31:I31" si="16">H30/1.2</f>
        <v>333333.33333333337</v>
      </c>
      <c r="I31" s="20">
        <f t="shared" si="16"/>
        <v>333333.33333333337</v>
      </c>
      <c r="J31" s="20"/>
      <c r="K31" s="20"/>
      <c r="L31" s="20"/>
      <c r="M31" s="20"/>
      <c r="N31" s="20"/>
      <c r="O31" s="20"/>
      <c r="P31" s="20"/>
      <c r="Q31" s="21">
        <f t="shared" si="9"/>
        <v>1008333.3333333334</v>
      </c>
    </row>
    <row r="32" spans="1:17" x14ac:dyDescent="0.25">
      <c r="A32" s="30"/>
      <c r="B32" s="29"/>
      <c r="C32" s="29"/>
      <c r="D32" s="29"/>
      <c r="E32" s="29"/>
      <c r="F32" s="19" t="s">
        <v>23</v>
      </c>
      <c r="G32" s="20">
        <f>G30-G31</f>
        <v>68333.333333333314</v>
      </c>
      <c r="H32" s="20">
        <f t="shared" ref="H32:I32" si="17">H30-H31</f>
        <v>66666.666666666628</v>
      </c>
      <c r="I32" s="20">
        <f t="shared" si="17"/>
        <v>66666.666666666628</v>
      </c>
      <c r="J32" s="20"/>
      <c r="K32" s="20"/>
      <c r="L32" s="20"/>
      <c r="M32" s="20"/>
      <c r="N32" s="20"/>
      <c r="O32" s="20"/>
      <c r="P32" s="20"/>
      <c r="Q32" s="21">
        <f t="shared" si="9"/>
        <v>201666.66666666657</v>
      </c>
    </row>
    <row r="33" spans="1:17" x14ac:dyDescent="0.25">
      <c r="A33" s="30">
        <v>5</v>
      </c>
      <c r="B33" s="29" t="s">
        <v>15</v>
      </c>
      <c r="C33" s="29" t="s">
        <v>32</v>
      </c>
      <c r="D33" s="29" t="s">
        <v>28</v>
      </c>
      <c r="E33" s="29" t="s">
        <v>20</v>
      </c>
      <c r="F33" s="4" t="s">
        <v>21</v>
      </c>
      <c r="G33" s="17">
        <v>120000</v>
      </c>
      <c r="H33" s="17"/>
      <c r="I33" s="17"/>
      <c r="J33" s="17"/>
      <c r="K33" s="17"/>
      <c r="L33" s="17"/>
      <c r="M33" s="17"/>
      <c r="N33" s="17"/>
      <c r="O33" s="17"/>
      <c r="P33" s="17"/>
      <c r="Q33" s="18">
        <f t="shared" si="9"/>
        <v>120000</v>
      </c>
    </row>
    <row r="34" spans="1:17" x14ac:dyDescent="0.25">
      <c r="A34" s="30"/>
      <c r="B34" s="29"/>
      <c r="C34" s="29"/>
      <c r="D34" s="29"/>
      <c r="E34" s="29"/>
      <c r="F34" s="19" t="s">
        <v>22</v>
      </c>
      <c r="G34" s="20">
        <f>G33/1.2</f>
        <v>100000</v>
      </c>
      <c r="H34" s="20"/>
      <c r="I34" s="20"/>
      <c r="J34" s="20"/>
      <c r="K34" s="20"/>
      <c r="L34" s="20"/>
      <c r="M34" s="20"/>
      <c r="N34" s="20"/>
      <c r="O34" s="20"/>
      <c r="P34" s="20"/>
      <c r="Q34" s="21">
        <f>SUM(G34:P34)</f>
        <v>100000</v>
      </c>
    </row>
    <row r="35" spans="1:17" x14ac:dyDescent="0.25">
      <c r="A35" s="30"/>
      <c r="B35" s="29"/>
      <c r="C35" s="29"/>
      <c r="D35" s="29"/>
      <c r="E35" s="29"/>
      <c r="F35" s="19" t="s">
        <v>23</v>
      </c>
      <c r="G35" s="20">
        <f>G33-G34</f>
        <v>20000</v>
      </c>
      <c r="H35" s="20"/>
      <c r="I35" s="20"/>
      <c r="J35" s="20"/>
      <c r="K35" s="20"/>
      <c r="L35" s="20"/>
      <c r="M35" s="20"/>
      <c r="N35" s="20"/>
      <c r="O35" s="20"/>
      <c r="P35" s="20"/>
      <c r="Q35" s="21">
        <f>SUM(G35:P35)</f>
        <v>20000</v>
      </c>
    </row>
    <row r="36" spans="1:17" x14ac:dyDescent="0.25">
      <c r="A36" s="30">
        <v>6</v>
      </c>
      <c r="B36" s="29" t="s">
        <v>16</v>
      </c>
      <c r="C36" s="29" t="s">
        <v>32</v>
      </c>
      <c r="D36" s="29" t="s">
        <v>17</v>
      </c>
      <c r="E36" s="29" t="s">
        <v>20</v>
      </c>
      <c r="F36" s="4" t="s">
        <v>21</v>
      </c>
      <c r="G36" s="17">
        <v>50000</v>
      </c>
      <c r="H36" s="17">
        <v>50000</v>
      </c>
      <c r="I36" s="17">
        <v>80000</v>
      </c>
      <c r="J36" s="17">
        <v>60000</v>
      </c>
      <c r="K36" s="17">
        <v>60000</v>
      </c>
      <c r="L36" s="17"/>
      <c r="M36" s="17"/>
      <c r="N36" s="17"/>
      <c r="O36" s="17"/>
      <c r="P36" s="17"/>
      <c r="Q36" s="18">
        <f t="shared" si="9"/>
        <v>300000</v>
      </c>
    </row>
    <row r="37" spans="1:17" x14ac:dyDescent="0.25">
      <c r="A37" s="30"/>
      <c r="B37" s="29"/>
      <c r="C37" s="29"/>
      <c r="D37" s="29"/>
      <c r="E37" s="29"/>
      <c r="F37" s="19" t="s">
        <v>22</v>
      </c>
      <c r="G37" s="20">
        <f>G36/1.2</f>
        <v>41666.666666666672</v>
      </c>
      <c r="H37" s="20">
        <f t="shared" ref="H37:K37" si="18">H36/1.2</f>
        <v>41666.666666666672</v>
      </c>
      <c r="I37" s="20">
        <f t="shared" si="18"/>
        <v>66666.666666666672</v>
      </c>
      <c r="J37" s="20">
        <f t="shared" si="18"/>
        <v>50000</v>
      </c>
      <c r="K37" s="20">
        <f t="shared" si="18"/>
        <v>50000</v>
      </c>
      <c r="L37" s="20"/>
      <c r="M37" s="20"/>
      <c r="N37" s="20"/>
      <c r="O37" s="20"/>
      <c r="P37" s="20"/>
      <c r="Q37" s="21">
        <f>SUM(G37:P37)</f>
        <v>250000</v>
      </c>
    </row>
    <row r="38" spans="1:17" x14ac:dyDescent="0.25">
      <c r="A38" s="30"/>
      <c r="B38" s="29"/>
      <c r="C38" s="29"/>
      <c r="D38" s="29"/>
      <c r="E38" s="29"/>
      <c r="F38" s="19" t="s">
        <v>23</v>
      </c>
      <c r="G38" s="20">
        <f>G36-G37</f>
        <v>8333.3333333333285</v>
      </c>
      <c r="H38" s="20">
        <f t="shared" ref="H38:K38" si="19">H36-H37</f>
        <v>8333.3333333333285</v>
      </c>
      <c r="I38" s="20">
        <f t="shared" si="19"/>
        <v>13333.333333333328</v>
      </c>
      <c r="J38" s="20">
        <f t="shared" si="19"/>
        <v>10000</v>
      </c>
      <c r="K38" s="20">
        <f t="shared" si="19"/>
        <v>10000</v>
      </c>
      <c r="L38" s="20"/>
      <c r="M38" s="20"/>
      <c r="N38" s="20"/>
      <c r="O38" s="20"/>
      <c r="P38" s="20"/>
      <c r="Q38" s="21">
        <f>SUM(G38:P38)</f>
        <v>49999.999999999985</v>
      </c>
    </row>
    <row r="39" spans="1:17" x14ac:dyDescent="0.25">
      <c r="A39" s="30">
        <v>7</v>
      </c>
      <c r="B39" s="29" t="s">
        <v>18</v>
      </c>
      <c r="C39" s="29" t="s">
        <v>32</v>
      </c>
      <c r="D39" s="29" t="s">
        <v>19</v>
      </c>
      <c r="E39" s="29" t="s">
        <v>20</v>
      </c>
      <c r="F39" s="4" t="s">
        <v>21</v>
      </c>
      <c r="G39" s="17">
        <v>750000</v>
      </c>
      <c r="H39" s="17"/>
      <c r="I39" s="17"/>
      <c r="J39" s="17"/>
      <c r="K39" s="17"/>
      <c r="L39" s="17"/>
      <c r="M39" s="17"/>
      <c r="N39" s="17"/>
      <c r="O39" s="17"/>
      <c r="P39" s="17"/>
      <c r="Q39" s="18">
        <f t="shared" si="9"/>
        <v>750000</v>
      </c>
    </row>
    <row r="40" spans="1:17" x14ac:dyDescent="0.25">
      <c r="A40" s="30"/>
      <c r="B40" s="29"/>
      <c r="C40" s="29"/>
      <c r="D40" s="29"/>
      <c r="E40" s="29"/>
      <c r="F40" s="19" t="s">
        <v>22</v>
      </c>
      <c r="G40" s="5">
        <f>G39/1.2</f>
        <v>625000</v>
      </c>
      <c r="H40" s="5"/>
      <c r="I40" s="5"/>
      <c r="J40" s="5"/>
      <c r="K40" s="5"/>
      <c r="L40" s="5"/>
      <c r="M40" s="5"/>
      <c r="N40" s="5"/>
      <c r="O40" s="5"/>
      <c r="P40" s="5"/>
      <c r="Q40" s="21">
        <f t="shared" si="9"/>
        <v>625000</v>
      </c>
    </row>
    <row r="41" spans="1:17" x14ac:dyDescent="0.25">
      <c r="A41" s="30"/>
      <c r="B41" s="29"/>
      <c r="C41" s="29"/>
      <c r="D41" s="29"/>
      <c r="E41" s="29"/>
      <c r="F41" s="19" t="s">
        <v>23</v>
      </c>
      <c r="G41" s="20">
        <f>G39-G40</f>
        <v>125000</v>
      </c>
      <c r="H41" s="5"/>
      <c r="I41" s="5"/>
      <c r="J41" s="5"/>
      <c r="K41" s="5"/>
      <c r="L41" s="5"/>
      <c r="M41" s="5"/>
      <c r="N41" s="5"/>
      <c r="O41" s="5"/>
      <c r="P41" s="5"/>
      <c r="Q41" s="21">
        <f t="shared" si="9"/>
        <v>125000</v>
      </c>
    </row>
    <row r="42" spans="1:17" x14ac:dyDescent="0.25">
      <c r="A42" s="33" t="s">
        <v>36</v>
      </c>
      <c r="B42" s="34"/>
      <c r="C42" s="34"/>
      <c r="D42" s="34"/>
      <c r="E42" s="34"/>
      <c r="F42" s="12" t="s">
        <v>21</v>
      </c>
      <c r="G42" s="22">
        <v>136065.44545849448</v>
      </c>
      <c r="H42" s="22">
        <v>272130.89091698895</v>
      </c>
      <c r="I42" s="22">
        <v>272130.89091698895</v>
      </c>
      <c r="J42" s="22">
        <v>272130.89091698895</v>
      </c>
      <c r="K42" s="22">
        <v>272130.89091698895</v>
      </c>
      <c r="L42" s="22">
        <v>272130.89091698895</v>
      </c>
      <c r="M42" s="22">
        <v>272130.89091698895</v>
      </c>
      <c r="N42" s="22">
        <v>272130.89091698895</v>
      </c>
      <c r="O42" s="22">
        <v>272130.89091698895</v>
      </c>
      <c r="P42" s="22">
        <v>272130.89091698895</v>
      </c>
      <c r="Q42" s="23">
        <f t="shared" si="9"/>
        <v>2585243.4637113949</v>
      </c>
    </row>
    <row r="43" spans="1:17" x14ac:dyDescent="0.25">
      <c r="A43" s="33"/>
      <c r="B43" s="34"/>
      <c r="C43" s="34"/>
      <c r="D43" s="34"/>
      <c r="E43" s="34"/>
      <c r="F43" s="12" t="s">
        <v>22</v>
      </c>
      <c r="G43" s="24">
        <f t="shared" ref="G43:H43" si="20">G42/1.2</f>
        <v>113387.87121541207</v>
      </c>
      <c r="H43" s="24">
        <f t="shared" si="20"/>
        <v>226775.74243082415</v>
      </c>
      <c r="I43" s="24">
        <f>I42/1.2</f>
        <v>226775.74243082415</v>
      </c>
      <c r="J43" s="24">
        <f t="shared" ref="J43" si="21">J42/1.2</f>
        <v>226775.74243082415</v>
      </c>
      <c r="K43" s="24">
        <f t="shared" ref="K43" si="22">K42/1.2</f>
        <v>226775.74243082415</v>
      </c>
      <c r="L43" s="24">
        <f t="shared" ref="L43" si="23">L42/1.2</f>
        <v>226775.74243082415</v>
      </c>
      <c r="M43" s="24">
        <f t="shared" ref="M43" si="24">M42/1.2</f>
        <v>226775.74243082415</v>
      </c>
      <c r="N43" s="24">
        <f t="shared" ref="N43" si="25">N42/1.2</f>
        <v>226775.74243082415</v>
      </c>
      <c r="O43" s="24">
        <f t="shared" ref="O43" si="26">O42/1.2</f>
        <v>226775.74243082415</v>
      </c>
      <c r="P43" s="24">
        <f t="shared" ref="P43" si="27">P42/1.2</f>
        <v>226775.74243082415</v>
      </c>
      <c r="Q43" s="25">
        <f>SUM(G43:P43)</f>
        <v>2154369.553092829</v>
      </c>
    </row>
    <row r="44" spans="1:17" x14ac:dyDescent="0.25">
      <c r="A44" s="33"/>
      <c r="B44" s="34"/>
      <c r="C44" s="34"/>
      <c r="D44" s="34"/>
      <c r="E44" s="34"/>
      <c r="F44" s="12" t="s">
        <v>23</v>
      </c>
      <c r="G44" s="24">
        <f t="shared" ref="G44:H44" si="28">G42-G43</f>
        <v>22677.574243082403</v>
      </c>
      <c r="H44" s="24">
        <f t="shared" si="28"/>
        <v>45355.148486164806</v>
      </c>
      <c r="I44" s="24">
        <f>I42-I43</f>
        <v>45355.148486164806</v>
      </c>
      <c r="J44" s="24">
        <f t="shared" ref="J44" si="29">J42-J43</f>
        <v>45355.148486164806</v>
      </c>
      <c r="K44" s="24">
        <f t="shared" ref="K44" si="30">K42-K43</f>
        <v>45355.148486164806</v>
      </c>
      <c r="L44" s="24">
        <f t="shared" ref="L44" si="31">L42-L43</f>
        <v>45355.148486164806</v>
      </c>
      <c r="M44" s="24">
        <f t="shared" ref="M44" si="32">M42-M43</f>
        <v>45355.148486164806</v>
      </c>
      <c r="N44" s="24">
        <f t="shared" ref="N44" si="33">N42-N43</f>
        <v>45355.148486164806</v>
      </c>
      <c r="O44" s="24">
        <f t="shared" ref="O44" si="34">O42-O43</f>
        <v>45355.148486164806</v>
      </c>
      <c r="P44" s="24">
        <f t="shared" ref="P44" si="35">P42-P43</f>
        <v>45355.148486164806</v>
      </c>
      <c r="Q44" s="25">
        <f t="shared" si="9"/>
        <v>430873.91061856569</v>
      </c>
    </row>
    <row r="45" spans="1:17" x14ac:dyDescent="0.25">
      <c r="A45" s="30">
        <v>8</v>
      </c>
      <c r="B45" s="29" t="s">
        <v>34</v>
      </c>
      <c r="C45" s="29" t="s">
        <v>33</v>
      </c>
      <c r="D45" s="29" t="s">
        <v>35</v>
      </c>
      <c r="E45" s="29" t="s">
        <v>20</v>
      </c>
      <c r="F45" s="4" t="s">
        <v>21</v>
      </c>
      <c r="G45" s="17">
        <v>136065.44545849448</v>
      </c>
      <c r="H45" s="17">
        <v>272130.89091698895</v>
      </c>
      <c r="I45" s="17">
        <v>272130.89091698895</v>
      </c>
      <c r="J45" s="17">
        <v>272130.89091698895</v>
      </c>
      <c r="K45" s="17">
        <v>272130.89091698895</v>
      </c>
      <c r="L45" s="17">
        <v>272130.89091698895</v>
      </c>
      <c r="M45" s="17">
        <v>272130.89091698895</v>
      </c>
      <c r="N45" s="17">
        <v>272130.89091698895</v>
      </c>
      <c r="O45" s="17">
        <v>272130.89091698895</v>
      </c>
      <c r="P45" s="17">
        <v>272130.89091698895</v>
      </c>
      <c r="Q45" s="18">
        <f>SUM(G45:P45)</f>
        <v>2585243.4637113949</v>
      </c>
    </row>
    <row r="46" spans="1:17" x14ac:dyDescent="0.25">
      <c r="A46" s="30"/>
      <c r="B46" s="29"/>
      <c r="C46" s="29"/>
      <c r="D46" s="29"/>
      <c r="E46" s="29"/>
      <c r="F46" s="19" t="s">
        <v>22</v>
      </c>
      <c r="G46" s="20">
        <f t="shared" ref="G46:H46" si="36">G45/1.2</f>
        <v>113387.87121541207</v>
      </c>
      <c r="H46" s="20">
        <f t="shared" si="36"/>
        <v>226775.74243082415</v>
      </c>
      <c r="I46" s="20">
        <f>I45/1.2</f>
        <v>226775.74243082415</v>
      </c>
      <c r="J46" s="20">
        <f t="shared" ref="J46:P46" si="37">J45/1.2</f>
        <v>226775.74243082415</v>
      </c>
      <c r="K46" s="20">
        <f t="shared" si="37"/>
        <v>226775.74243082415</v>
      </c>
      <c r="L46" s="20">
        <f t="shared" si="37"/>
        <v>226775.74243082415</v>
      </c>
      <c r="M46" s="20">
        <f t="shared" si="37"/>
        <v>226775.74243082415</v>
      </c>
      <c r="N46" s="20">
        <f t="shared" si="37"/>
        <v>226775.74243082415</v>
      </c>
      <c r="O46" s="20">
        <f t="shared" si="37"/>
        <v>226775.74243082415</v>
      </c>
      <c r="P46" s="20">
        <f t="shared" si="37"/>
        <v>226775.74243082415</v>
      </c>
      <c r="Q46" s="21">
        <f t="shared" si="9"/>
        <v>2154369.553092829</v>
      </c>
    </row>
    <row r="47" spans="1:17" ht="15.75" thickBot="1" x14ac:dyDescent="0.3">
      <c r="A47" s="38"/>
      <c r="B47" s="37"/>
      <c r="C47" s="37"/>
      <c r="D47" s="37"/>
      <c r="E47" s="37"/>
      <c r="F47" s="26" t="s">
        <v>23</v>
      </c>
      <c r="G47" s="27">
        <f t="shared" ref="G47:H47" si="38">G45-G46</f>
        <v>22677.574243082403</v>
      </c>
      <c r="H47" s="27">
        <f t="shared" si="38"/>
        <v>45355.148486164806</v>
      </c>
      <c r="I47" s="27">
        <f>I45-I46</f>
        <v>45355.148486164806</v>
      </c>
      <c r="J47" s="27">
        <f t="shared" ref="J47:P47" si="39">J45-J46</f>
        <v>45355.148486164806</v>
      </c>
      <c r="K47" s="27">
        <f t="shared" si="39"/>
        <v>45355.148486164806</v>
      </c>
      <c r="L47" s="27">
        <f t="shared" si="39"/>
        <v>45355.148486164806</v>
      </c>
      <c r="M47" s="27">
        <f t="shared" si="39"/>
        <v>45355.148486164806</v>
      </c>
      <c r="N47" s="27">
        <f t="shared" si="39"/>
        <v>45355.148486164806</v>
      </c>
      <c r="O47" s="27">
        <f t="shared" si="39"/>
        <v>45355.148486164806</v>
      </c>
      <c r="P47" s="27">
        <f t="shared" si="39"/>
        <v>45355.148486164806</v>
      </c>
      <c r="Q47" s="28">
        <f t="shared" si="9"/>
        <v>430873.91061856569</v>
      </c>
    </row>
  </sheetData>
  <mergeCells count="60">
    <mergeCell ref="A2:Q2"/>
    <mergeCell ref="A42:E44"/>
    <mergeCell ref="A6:E8"/>
    <mergeCell ref="C45:C47"/>
    <mergeCell ref="A45:A47"/>
    <mergeCell ref="B45:B47"/>
    <mergeCell ref="E45:E47"/>
    <mergeCell ref="D45:D47"/>
    <mergeCell ref="C24:C26"/>
    <mergeCell ref="C27:C29"/>
    <mergeCell ref="C30:C32"/>
    <mergeCell ref="C33:C35"/>
    <mergeCell ref="C36:C38"/>
    <mergeCell ref="C39:C41"/>
    <mergeCell ref="E5:F5"/>
    <mergeCell ref="A9:E11"/>
    <mergeCell ref="E39:E41"/>
    <mergeCell ref="A39:A41"/>
    <mergeCell ref="B39:B41"/>
    <mergeCell ref="D39:D41"/>
    <mergeCell ref="C12:C14"/>
    <mergeCell ref="C15:C17"/>
    <mergeCell ref="A36:A38"/>
    <mergeCell ref="B36:B38"/>
    <mergeCell ref="D36:D38"/>
    <mergeCell ref="A15:A17"/>
    <mergeCell ref="B15:B17"/>
    <mergeCell ref="D15:D17"/>
    <mergeCell ref="A24:A26"/>
    <mergeCell ref="B24:B26"/>
    <mergeCell ref="D24:D26"/>
    <mergeCell ref="E24:E26"/>
    <mergeCell ref="E36:E38"/>
    <mergeCell ref="C21:C23"/>
    <mergeCell ref="A21:A23"/>
    <mergeCell ref="B21:B23"/>
    <mergeCell ref="D21:D23"/>
    <mergeCell ref="E21:E23"/>
    <mergeCell ref="E12:E14"/>
    <mergeCell ref="A12:A14"/>
    <mergeCell ref="B12:B14"/>
    <mergeCell ref="D12:D14"/>
    <mergeCell ref="A18:A20"/>
    <mergeCell ref="B18:B20"/>
    <mergeCell ref="D18:D20"/>
    <mergeCell ref="E18:E20"/>
    <mergeCell ref="E15:E17"/>
    <mergeCell ref="C18:C20"/>
    <mergeCell ref="E33:E35"/>
    <mergeCell ref="A33:A35"/>
    <mergeCell ref="B33:B35"/>
    <mergeCell ref="D33:D35"/>
    <mergeCell ref="A27:A29"/>
    <mergeCell ref="B27:B29"/>
    <mergeCell ref="D27:D29"/>
    <mergeCell ref="E27:E29"/>
    <mergeCell ref="E30:E32"/>
    <mergeCell ref="A30:A32"/>
    <mergeCell ref="B30:B32"/>
    <mergeCell ref="D30:D32"/>
  </mergeCells>
  <printOptions horizontalCentered="1"/>
  <pageMargins left="0.11811023622047245" right="0.11811023622047245" top="0.35433070866141736" bottom="0.19685039370078741" header="0.31496062992125984" footer="0.31496062992125984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5"/>
  <sheetViews>
    <sheetView tabSelected="1" zoomScale="85" zoomScaleNormal="85" zoomScaleSheetLayoutView="75" workbookViewId="0">
      <selection activeCell="C7" sqref="C7"/>
    </sheetView>
  </sheetViews>
  <sheetFormatPr defaultRowHeight="15" x14ac:dyDescent="0.25"/>
  <cols>
    <col min="1" max="1" width="5" style="1" customWidth="1"/>
    <col min="2" max="2" width="24.42578125" customWidth="1"/>
    <col min="3" max="3" width="15.140625" customWidth="1"/>
    <col min="4" max="4" width="35.28515625" customWidth="1"/>
    <col min="5" max="6" width="12.85546875" customWidth="1"/>
    <col min="8" max="8" width="23.28515625" customWidth="1"/>
  </cols>
  <sheetData>
    <row r="2" spans="1:6" ht="18.75" x14ac:dyDescent="0.3">
      <c r="A2" s="32" t="s">
        <v>38</v>
      </c>
      <c r="B2" s="32"/>
      <c r="C2" s="32"/>
      <c r="D2" s="32"/>
      <c r="E2" s="32"/>
      <c r="F2" s="32"/>
    </row>
    <row r="4" spans="1:6" ht="15.75" thickBot="1" x14ac:dyDescent="0.3">
      <c r="F4" s="3" t="s">
        <v>4</v>
      </c>
    </row>
    <row r="5" spans="1:6" ht="33" customHeight="1" x14ac:dyDescent="0.25">
      <c r="A5" s="40" t="s">
        <v>0</v>
      </c>
      <c r="B5" s="41" t="s">
        <v>31</v>
      </c>
      <c r="C5" s="41" t="s">
        <v>30</v>
      </c>
      <c r="D5" s="41" t="s">
        <v>1</v>
      </c>
      <c r="E5" s="41" t="s">
        <v>40</v>
      </c>
      <c r="F5" s="42"/>
    </row>
    <row r="6" spans="1:6" ht="34.5" customHeight="1" x14ac:dyDescent="0.25">
      <c r="A6" s="43"/>
      <c r="B6" s="44"/>
      <c r="C6" s="44"/>
      <c r="D6" s="44"/>
      <c r="E6" s="45" t="s">
        <v>21</v>
      </c>
      <c r="F6" s="46" t="s">
        <v>22</v>
      </c>
    </row>
    <row r="7" spans="1:6" ht="44.25" customHeight="1" x14ac:dyDescent="0.25">
      <c r="A7" s="47">
        <v>1</v>
      </c>
      <c r="B7" s="48" t="s">
        <v>5</v>
      </c>
      <c r="C7" s="51" t="s">
        <v>32</v>
      </c>
      <c r="D7" s="48" t="s">
        <v>6</v>
      </c>
      <c r="E7" s="49">
        <v>4064500</v>
      </c>
      <c r="F7" s="50">
        <f>E7/1.2</f>
        <v>3387083.3333333335</v>
      </c>
    </row>
    <row r="8" spans="1:6" ht="59.25" customHeight="1" x14ac:dyDescent="0.25">
      <c r="A8" s="47">
        <v>2</v>
      </c>
      <c r="B8" s="48" t="s">
        <v>7</v>
      </c>
      <c r="C8" s="51" t="s">
        <v>32</v>
      </c>
      <c r="D8" s="48" t="s">
        <v>27</v>
      </c>
      <c r="E8" s="49">
        <v>16200000</v>
      </c>
      <c r="F8" s="50">
        <f>E8/1.2</f>
        <v>13500000</v>
      </c>
    </row>
    <row r="9" spans="1:6" ht="51" customHeight="1" x14ac:dyDescent="0.25">
      <c r="A9" s="47">
        <v>3</v>
      </c>
      <c r="B9" s="48" t="s">
        <v>11</v>
      </c>
      <c r="C9" s="51" t="s">
        <v>32</v>
      </c>
      <c r="D9" s="48" t="s">
        <v>12</v>
      </c>
      <c r="E9" s="49">
        <v>1189000</v>
      </c>
      <c r="F9" s="50">
        <f>E9/1.2</f>
        <v>990833.33333333337</v>
      </c>
    </row>
    <row r="10" spans="1:6" ht="69.75" customHeight="1" x14ac:dyDescent="0.25">
      <c r="A10" s="47">
        <v>4</v>
      </c>
      <c r="B10" s="48" t="s">
        <v>13</v>
      </c>
      <c r="C10" s="51" t="s">
        <v>32</v>
      </c>
      <c r="D10" s="48" t="s">
        <v>14</v>
      </c>
      <c r="E10" s="49">
        <v>1210000</v>
      </c>
      <c r="F10" s="50">
        <f>E10/1.2</f>
        <v>1008333.3333333334</v>
      </c>
    </row>
    <row r="11" spans="1:6" ht="37.5" customHeight="1" x14ac:dyDescent="0.25">
      <c r="A11" s="47">
        <v>5</v>
      </c>
      <c r="B11" s="48" t="s">
        <v>15</v>
      </c>
      <c r="C11" s="51" t="s">
        <v>32</v>
      </c>
      <c r="D11" s="48" t="s">
        <v>28</v>
      </c>
      <c r="E11" s="49">
        <v>120000</v>
      </c>
      <c r="F11" s="50">
        <f>E11/1.2</f>
        <v>100000</v>
      </c>
    </row>
    <row r="12" spans="1:6" ht="34.5" customHeight="1" x14ac:dyDescent="0.25">
      <c r="A12" s="47">
        <v>6</v>
      </c>
      <c r="B12" s="48" t="s">
        <v>16</v>
      </c>
      <c r="C12" s="51" t="s">
        <v>32</v>
      </c>
      <c r="D12" s="48" t="s">
        <v>17</v>
      </c>
      <c r="E12" s="49">
        <v>300000</v>
      </c>
      <c r="F12" s="50">
        <f>E12/1.2</f>
        <v>250000</v>
      </c>
    </row>
    <row r="13" spans="1:6" ht="35.25" customHeight="1" x14ac:dyDescent="0.25">
      <c r="A13" s="47">
        <v>7</v>
      </c>
      <c r="B13" s="48" t="s">
        <v>18</v>
      </c>
      <c r="C13" s="51" t="s">
        <v>32</v>
      </c>
      <c r="D13" s="48" t="s">
        <v>19</v>
      </c>
      <c r="E13" s="49">
        <v>750000</v>
      </c>
      <c r="F13" s="50">
        <f>E13/1.2</f>
        <v>625000</v>
      </c>
    </row>
    <row r="14" spans="1:6" ht="36" customHeight="1" x14ac:dyDescent="0.25">
      <c r="A14" s="47">
        <v>8</v>
      </c>
      <c r="B14" s="48" t="s">
        <v>41</v>
      </c>
      <c r="C14" s="51" t="s">
        <v>33</v>
      </c>
      <c r="D14" s="48" t="s">
        <v>35</v>
      </c>
      <c r="E14" s="49">
        <v>2585243.4637113949</v>
      </c>
      <c r="F14" s="50">
        <f>E14/1.2</f>
        <v>2154369.5530928294</v>
      </c>
    </row>
    <row r="15" spans="1:6" ht="36" customHeight="1" thickBot="1" x14ac:dyDescent="0.3">
      <c r="A15" s="52" t="s">
        <v>42</v>
      </c>
      <c r="B15" s="53"/>
      <c r="C15" s="53"/>
      <c r="D15" s="53"/>
      <c r="E15" s="54">
        <f>SUM(E7:E14)</f>
        <v>26418743.463711396</v>
      </c>
      <c r="F15" s="55">
        <f>SUM(F7:F14)</f>
        <v>22015619.553092826</v>
      </c>
    </row>
  </sheetData>
  <mergeCells count="7">
    <mergeCell ref="A15:D15"/>
    <mergeCell ref="A2:F2"/>
    <mergeCell ref="E5:F5"/>
    <mergeCell ref="A5:A6"/>
    <mergeCell ref="B5:B6"/>
    <mergeCell ref="C5:C6"/>
    <mergeCell ref="D5:D6"/>
  </mergeCells>
  <printOptions horizontalCentered="1"/>
  <pageMargins left="0.70866141732283472" right="0.51181102362204722" top="0.78740157480314965" bottom="0.78740157480314965" header="0.31496062992125984" footer="0.31496062992125984"/>
  <pageSetup paperSize="9" scale="8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"/>
  <sheetViews>
    <sheetView workbookViewId="0">
      <selection activeCell="A6" sqref="A6"/>
    </sheetView>
  </sheetViews>
  <sheetFormatPr defaultRowHeight="15" x14ac:dyDescent="0.25"/>
  <cols>
    <col min="1" max="1" width="12.42578125" customWidth="1"/>
  </cols>
  <sheetData>
    <row r="5" spans="1:1" x14ac:dyDescent="0.25">
      <c r="A5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Объемы инвест. по ОЭЗ_Вариант_I</vt:lpstr>
      <vt:lpstr>Объемы инвест. по ОЭЗ_Вариан II</vt:lpstr>
      <vt:lpstr>База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Головизнина Маргарита Николаевна</dc:creator>
  <cp:lastModifiedBy>Головизнина Маргарита Николаевна</cp:lastModifiedBy>
  <cp:lastPrinted>2020-05-13T06:05:12Z</cp:lastPrinted>
  <dcterms:created xsi:type="dcterms:W3CDTF">2020-05-13T04:47:28Z</dcterms:created>
  <dcterms:modified xsi:type="dcterms:W3CDTF">2020-05-13T06:06:03Z</dcterms:modified>
</cp:coreProperties>
</file>